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5" i="1" l="1"/>
  <c r="K15" i="1"/>
  <c r="J15" i="1"/>
  <c r="L11" i="1"/>
  <c r="K11" i="1"/>
  <c r="J11" i="1"/>
  <c r="I11" i="1"/>
  <c r="I15" i="1"/>
  <c r="L16" i="1" l="1"/>
  <c r="L17" i="1" s="1"/>
  <c r="L20" i="1" s="1"/>
  <c r="I16" i="1"/>
  <c r="I17" i="1" s="1"/>
  <c r="I20" i="1" s="1"/>
  <c r="K16" i="1"/>
  <c r="K17" i="1" s="1"/>
  <c r="K20" i="1" s="1"/>
  <c r="J16" i="1"/>
  <c r="J17" i="1" s="1"/>
  <c r="J20" i="1" s="1"/>
  <c r="F27" i="1"/>
  <c r="E27" i="1"/>
  <c r="F26" i="1"/>
  <c r="E26" i="1"/>
  <c r="F25" i="1"/>
  <c r="E25" i="1"/>
  <c r="F24" i="1"/>
  <c r="E24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I23" i="1" l="1"/>
  <c r="I24" i="1"/>
  <c r="J24" i="1"/>
  <c r="J23" i="1"/>
  <c r="K24" i="1"/>
  <c r="K23" i="1"/>
  <c r="L24" i="1"/>
  <c r="L23" i="1"/>
  <c r="E22" i="1"/>
  <c r="E28" i="1"/>
  <c r="F28" i="1"/>
  <c r="F22" i="1"/>
  <c r="F30" i="1" s="1"/>
  <c r="F38" i="1" s="1"/>
  <c r="F42" i="1" s="1"/>
  <c r="E30" i="1" l="1"/>
  <c r="E38" i="1" s="1"/>
  <c r="E42" i="1" s="1"/>
</calcChain>
</file>

<file path=xl/sharedStrings.xml><?xml version="1.0" encoding="utf-8"?>
<sst xmlns="http://schemas.openxmlformats.org/spreadsheetml/2006/main" count="71" uniqueCount="66">
  <si>
    <t>Refrigeration</t>
  </si>
  <si>
    <t>Computer - Laptop</t>
  </si>
  <si>
    <t>Autopilot</t>
  </si>
  <si>
    <t>Nav/Anchor Lights</t>
  </si>
  <si>
    <t>Stereo</t>
  </si>
  <si>
    <t>VHF Radio</t>
  </si>
  <si>
    <t>Radar</t>
  </si>
  <si>
    <t>Instruments</t>
  </si>
  <si>
    <t>Microwave</t>
  </si>
  <si>
    <t>Pressure Water</t>
  </si>
  <si>
    <t>Cabin Lights (LED)</t>
  </si>
  <si>
    <t>Amps</t>
  </si>
  <si>
    <t>Hours at</t>
  </si>
  <si>
    <t>Anchor</t>
  </si>
  <si>
    <t>Hours on</t>
  </si>
  <si>
    <t>Passage</t>
  </si>
  <si>
    <t>Daily AH</t>
  </si>
  <si>
    <t>at Anchor</t>
  </si>
  <si>
    <t>on Passage</t>
  </si>
  <si>
    <t>Phone Charger</t>
  </si>
  <si>
    <t>Windlass</t>
  </si>
  <si>
    <t>Average Hours of Sun per Day</t>
  </si>
  <si>
    <t>AH - Amp Hours - Amps of current consumed in an hour</t>
  </si>
  <si>
    <t>Other</t>
  </si>
  <si>
    <t>Windlass is often not considered because engine alternator is running when used</t>
  </si>
  <si>
    <t>Rated Panel Wattage Required (Watts)</t>
  </si>
  <si>
    <t>Total Amp Hours Consumed per Day</t>
  </si>
  <si>
    <t>Rated Panel Amperage Needed  (Immp)</t>
  </si>
  <si>
    <t>Panel Rated Voltage (Vmmp)</t>
  </si>
  <si>
    <t>Input fields in grey</t>
  </si>
  <si>
    <t xml:space="preserve"> Required to Meet Power Consumption </t>
  </si>
  <si>
    <t>custommarineproducts.com</t>
  </si>
  <si>
    <t>Equipment going through an Inverter  (Multiply by 1.2 for inverter inefficiency)</t>
  </si>
  <si>
    <t xml:space="preserve">Power Consumption Analysis </t>
  </si>
  <si>
    <t>Sample Worksheet for Determining Capacity of a Solar Panel</t>
  </si>
  <si>
    <t xml:space="preserve">           7 for panels tilted and rotated.</t>
  </si>
  <si>
    <t>Note:  5 is a good number for panels mounted horizontal,</t>
  </si>
  <si>
    <t>Amp Hrs Needed</t>
  </si>
  <si>
    <t>Amp Hr. Deficit</t>
  </si>
  <si>
    <t>Amp Hr. Deficit per Day</t>
  </si>
  <si>
    <t>Hours of Sun</t>
  </si>
  <si>
    <t>Days at Anchor</t>
  </si>
  <si>
    <t>Solar Panel Voltage  (Vmp)</t>
  </si>
  <si>
    <t>Battery Bank Rated Amp Hrs.</t>
  </si>
  <si>
    <t>Solar Panel Amps(Imp) Needed</t>
  </si>
  <si>
    <t>Solar Panel Watts Needed</t>
  </si>
  <si>
    <t xml:space="preserve">     With PWM Controller</t>
  </si>
  <si>
    <t xml:space="preserve">     With MPPT Controller</t>
  </si>
  <si>
    <t>Battery Draw Down %</t>
  </si>
  <si>
    <t>Battery Amps Drawn</t>
  </si>
  <si>
    <t>Solar Panel Capacity (Watts) Calculation</t>
  </si>
  <si>
    <t>From Power Consumption analysis</t>
  </si>
  <si>
    <t>Total Amp Hrs of battery bank</t>
  </si>
  <si>
    <t>50% Max draw, use 0% to determine full replacement of power used.</t>
  </si>
  <si>
    <t>Amp Hrs needed - Battery amps drawn</t>
  </si>
  <si>
    <t>Amp Hr deficit / Days at Anchor</t>
  </si>
  <si>
    <t>5 typical for horizontal panels, 7 for pole mount</t>
  </si>
  <si>
    <t>Amp Hr deficit/day / Amps needed</t>
  </si>
  <si>
    <t>Rated Panel Max voltage</t>
  </si>
  <si>
    <t>Rough estimate</t>
  </si>
  <si>
    <t>Scenarios</t>
  </si>
  <si>
    <t>A</t>
  </si>
  <si>
    <t>B</t>
  </si>
  <si>
    <t>C</t>
  </si>
  <si>
    <t>D</t>
  </si>
  <si>
    <t>Amp Hrs Consumed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</si>
</sst>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3" fillId="0" borderId="1" xfId="0" applyFont="1" applyBorder="1"/>
    <xf numFmtId="0" fontId="3" fillId="2" borderId="2" xfId="0" applyFont="1" applyFill="1" applyBorder="1"/>
    <xf numFmtId="165" fontId="3" fillId="0" borderId="0" xfId="1" applyNumberFormat="1" applyFont="1"/>
    <xf numFmtId="0" fontId="4" fillId="0" borderId="3" xfId="0" applyFont="1" applyBorder="1"/>
    <xf numFmtId="0" fontId="4" fillId="0" borderId="4" xfId="0" applyFont="1" applyBorder="1"/>
    <xf numFmtId="165" fontId="4" fillId="0" borderId="4" xfId="1" applyNumberFormat="1" applyFont="1" applyBorder="1"/>
    <xf numFmtId="0" fontId="0" fillId="2" borderId="2" xfId="0" applyFill="1" applyBorder="1"/>
    <xf numFmtId="0" fontId="4" fillId="0" borderId="0" xfId="0" applyFont="1" applyBorder="1"/>
    <xf numFmtId="165" fontId="4" fillId="0" borderId="0" xfId="1" applyNumberFormat="1" applyFont="1" applyBorder="1"/>
    <xf numFmtId="0" fontId="6" fillId="0" borderId="0" xfId="0" applyFont="1"/>
    <xf numFmtId="165" fontId="4" fillId="0" borderId="4" xfId="1" applyNumberFormat="1" applyFont="1" applyBorder="1" applyAlignment="1">
      <alignment horizontal="left" indent="1"/>
    </xf>
    <xf numFmtId="0" fontId="7" fillId="2" borderId="2" xfId="0" applyFont="1" applyFill="1" applyBorder="1"/>
    <xf numFmtId="165" fontId="7" fillId="0" borderId="0" xfId="1" applyNumberFormat="1" applyFont="1"/>
    <xf numFmtId="166" fontId="3" fillId="0" borderId="0" xfId="0" applyNumberFormat="1" applyFont="1"/>
    <xf numFmtId="0" fontId="5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/>
    <xf numFmtId="0" fontId="3" fillId="0" borderId="11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11" xfId="0" applyFont="1" applyBorder="1"/>
    <xf numFmtId="0" fontId="3" fillId="0" borderId="6" xfId="0" applyFont="1" applyBorder="1"/>
    <xf numFmtId="0" fontId="3" fillId="0" borderId="7" xfId="0" applyFont="1" applyBorder="1"/>
    <xf numFmtId="166" fontId="3" fillId="0" borderId="0" xfId="1" applyNumberFormat="1" applyFont="1" applyBorder="1"/>
    <xf numFmtId="166" fontId="3" fillId="0" borderId="9" xfId="1" applyNumberFormat="1" applyFont="1" applyBorder="1"/>
    <xf numFmtId="166" fontId="4" fillId="0" borderId="0" xfId="1" applyNumberFormat="1" applyFont="1" applyBorder="1"/>
    <xf numFmtId="166" fontId="4" fillId="0" borderId="9" xfId="1" applyNumberFormat="1" applyFont="1" applyBorder="1"/>
    <xf numFmtId="0" fontId="3" fillId="0" borderId="10" xfId="0" applyFont="1" applyBorder="1"/>
    <xf numFmtId="166" fontId="4" fillId="0" borderId="1" xfId="1" applyNumberFormat="1" applyFont="1" applyBorder="1"/>
    <xf numFmtId="166" fontId="4" fillId="0" borderId="11" xfId="1" applyNumberFormat="1" applyFont="1" applyBorder="1"/>
    <xf numFmtId="165" fontId="3" fillId="0" borderId="0" xfId="1" applyNumberFormat="1" applyFont="1" applyBorder="1"/>
    <xf numFmtId="165" fontId="3" fillId="0" borderId="9" xfId="1" applyNumberFormat="1" applyFont="1" applyBorder="1"/>
    <xf numFmtId="166" fontId="3" fillId="2" borderId="2" xfId="1" applyNumberFormat="1" applyFont="1" applyFill="1" applyBorder="1"/>
    <xf numFmtId="9" fontId="3" fillId="2" borderId="2" xfId="2" applyFont="1" applyFill="1" applyBorder="1"/>
    <xf numFmtId="165" fontId="3" fillId="2" borderId="2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25</xdr:row>
      <xdr:rowOff>0</xdr:rowOff>
    </xdr:from>
    <xdr:to>
      <xdr:col>13</xdr:col>
      <xdr:colOff>315555</xdr:colOff>
      <xdr:row>29</xdr:row>
      <xdr:rowOff>154007</xdr:rowOff>
    </xdr:to>
    <xdr:sp macro="" textlink="">
      <xdr:nvSpPr>
        <xdr:cNvPr id="2" name="TextBox 3"/>
        <xdr:cNvSpPr txBox="1"/>
      </xdr:nvSpPr>
      <xdr:spPr>
        <a:xfrm>
          <a:off x="5505450" y="5238750"/>
          <a:ext cx="4916130" cy="95410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/>
            <a:t>A. On a mooring with refrigeration</a:t>
          </a:r>
        </a:p>
        <a:p>
          <a:r>
            <a:rPr lang="en-US" sz="1400"/>
            <a:t>B. 3 days at anchor supplement with 40% of battery capacity</a:t>
          </a:r>
        </a:p>
        <a:p>
          <a:r>
            <a:rPr lang="en-US" sz="1400"/>
            <a:t>C. 3 days at anchor no battery supplement</a:t>
          </a:r>
        </a:p>
        <a:p>
          <a:r>
            <a:rPr lang="en-US" sz="1400"/>
            <a:t>D. All power from solar with max power usage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10</xdr:col>
      <xdr:colOff>314325</xdr:colOff>
      <xdr:row>36</xdr:row>
      <xdr:rowOff>169426</xdr:rowOff>
    </xdr:to>
    <xdr:sp macro="" textlink="">
      <xdr:nvSpPr>
        <xdr:cNvPr id="3" name="TextBox 9"/>
        <xdr:cNvSpPr txBox="1"/>
      </xdr:nvSpPr>
      <xdr:spPr>
        <a:xfrm>
          <a:off x="5505450" y="6438900"/>
          <a:ext cx="3571875" cy="116955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>
            <a:buAutoNum type="arabicPeriod"/>
          </a:pPr>
          <a:r>
            <a:rPr lang="en-US" sz="1400"/>
            <a:t>Determine your daily power consumption</a:t>
          </a:r>
        </a:p>
        <a:p>
          <a:pPr marL="342900" indent="-342900">
            <a:buAutoNum type="arabicPeriod"/>
          </a:pPr>
          <a:r>
            <a:rPr lang="en-US" sz="1400"/>
            <a:t>Assess your battery capacity</a:t>
          </a:r>
        </a:p>
        <a:p>
          <a:pPr marL="342900" indent="-342900">
            <a:buAutoNum type="arabicPeriod"/>
          </a:pPr>
          <a:r>
            <a:rPr lang="en-US" sz="1400"/>
            <a:t>Calculate solar amps needed</a:t>
          </a:r>
        </a:p>
        <a:p>
          <a:pPr marL="342900" indent="-342900">
            <a:buAutoNum type="arabicPeriod"/>
          </a:pPr>
          <a:r>
            <a:rPr lang="en-US" sz="1400"/>
            <a:t>Calculate solar watts needed</a:t>
          </a:r>
        </a:p>
        <a:p>
          <a:pPr marL="342900" indent="-342900">
            <a:buAutoNum type="arabicPeriod"/>
          </a:pPr>
          <a:r>
            <a:rPr lang="en-US" sz="1400"/>
            <a:t>Select solar panel(s) and controller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topLeftCell="A6" workbookViewId="0">
      <selection activeCell="H5" sqref="H5:L24"/>
    </sheetView>
  </sheetViews>
  <sheetFormatPr defaultRowHeight="15" x14ac:dyDescent="0.25"/>
  <cols>
    <col min="1" max="1" width="21.42578125" customWidth="1"/>
    <col min="2" max="2" width="7.28515625" customWidth="1"/>
    <col min="3" max="3" width="10.7109375" customWidth="1"/>
    <col min="4" max="4" width="11" customWidth="1"/>
    <col min="5" max="5" width="13.7109375" customWidth="1"/>
    <col min="6" max="6" width="14.85546875" customWidth="1"/>
    <col min="7" max="7" width="3.5703125" customWidth="1"/>
    <col min="8" max="8" width="29.7109375" customWidth="1"/>
    <col min="10" max="10" width="10" customWidth="1"/>
    <col min="13" max="13" width="1.85546875" customWidth="1"/>
  </cols>
  <sheetData>
    <row r="1" spans="1:14" ht="21" x14ac:dyDescent="0.35">
      <c r="A1" s="1" t="s">
        <v>34</v>
      </c>
    </row>
    <row r="2" spans="1:14" ht="21" x14ac:dyDescent="0.35">
      <c r="A2" s="1" t="s">
        <v>30</v>
      </c>
    </row>
    <row r="3" spans="1:14" ht="18.75" x14ac:dyDescent="0.3">
      <c r="A3" s="14" t="s">
        <v>29</v>
      </c>
      <c r="B3" s="11"/>
      <c r="D3" s="14" t="s">
        <v>31</v>
      </c>
    </row>
    <row r="4" spans="1:14" s="2" customFormat="1" ht="15.75" x14ac:dyDescent="0.25">
      <c r="A4" s="3"/>
    </row>
    <row r="5" spans="1:14" s="2" customFormat="1" ht="21" x14ac:dyDescent="0.35">
      <c r="A5" s="19" t="s">
        <v>33</v>
      </c>
      <c r="B5" s="20"/>
      <c r="C5" s="20"/>
      <c r="D5" s="20"/>
      <c r="E5" s="20"/>
      <c r="F5" s="21"/>
      <c r="H5" s="19" t="s">
        <v>50</v>
      </c>
      <c r="I5" s="34"/>
      <c r="J5" s="34"/>
      <c r="K5" s="34"/>
      <c r="L5" s="35"/>
    </row>
    <row r="6" spans="1:14" s="2" customFormat="1" ht="15.75" x14ac:dyDescent="0.25">
      <c r="A6" s="22"/>
      <c r="B6" s="23"/>
      <c r="C6" s="23"/>
      <c r="D6" s="23"/>
      <c r="E6" s="23"/>
      <c r="F6" s="24"/>
      <c r="H6" s="22"/>
      <c r="I6" s="23"/>
      <c r="J6" s="23"/>
      <c r="K6" s="23"/>
      <c r="L6" s="24"/>
    </row>
    <row r="7" spans="1:14" s="2" customFormat="1" ht="15.75" x14ac:dyDescent="0.25">
      <c r="A7" s="25"/>
      <c r="B7" s="26" t="s">
        <v>11</v>
      </c>
      <c r="C7" s="26" t="s">
        <v>12</v>
      </c>
      <c r="D7" s="26" t="s">
        <v>14</v>
      </c>
      <c r="E7" s="26" t="s">
        <v>16</v>
      </c>
      <c r="F7" s="27" t="s">
        <v>16</v>
      </c>
      <c r="H7" s="22"/>
      <c r="I7" s="12"/>
      <c r="J7" s="12" t="s">
        <v>60</v>
      </c>
      <c r="K7" s="12"/>
      <c r="L7" s="30"/>
    </row>
    <row r="8" spans="1:14" s="2" customFormat="1" ht="15.75" x14ac:dyDescent="0.25">
      <c r="A8" s="25"/>
      <c r="B8" s="26"/>
      <c r="C8" s="26" t="s">
        <v>13</v>
      </c>
      <c r="D8" s="26" t="s">
        <v>15</v>
      </c>
      <c r="E8" s="26" t="s">
        <v>17</v>
      </c>
      <c r="F8" s="27" t="s">
        <v>18</v>
      </c>
      <c r="H8" s="22"/>
      <c r="I8" s="26" t="s">
        <v>61</v>
      </c>
      <c r="J8" s="26" t="s">
        <v>62</v>
      </c>
      <c r="K8" s="26" t="s">
        <v>63</v>
      </c>
      <c r="L8" s="27" t="s">
        <v>64</v>
      </c>
    </row>
    <row r="9" spans="1:14" s="2" customFormat="1" ht="15.75" x14ac:dyDescent="0.25">
      <c r="A9" s="28" t="s">
        <v>0</v>
      </c>
      <c r="B9" s="6">
        <v>5</v>
      </c>
      <c r="C9" s="6">
        <v>6</v>
      </c>
      <c r="D9" s="6">
        <v>6</v>
      </c>
      <c r="E9" s="23">
        <f>C9*B9</f>
        <v>30</v>
      </c>
      <c r="F9" s="24">
        <f>D9*B9</f>
        <v>30</v>
      </c>
      <c r="H9" s="22" t="s">
        <v>65</v>
      </c>
      <c r="I9" s="45">
        <v>30</v>
      </c>
      <c r="J9" s="45">
        <v>60</v>
      </c>
      <c r="K9" s="45">
        <v>60</v>
      </c>
      <c r="L9" s="45">
        <v>110</v>
      </c>
      <c r="N9" s="2" t="s">
        <v>51</v>
      </c>
    </row>
    <row r="10" spans="1:14" s="2" customFormat="1" ht="15.75" x14ac:dyDescent="0.25">
      <c r="A10" s="28" t="s">
        <v>6</v>
      </c>
      <c r="B10" s="6">
        <v>4</v>
      </c>
      <c r="C10" s="6"/>
      <c r="D10" s="6">
        <v>4</v>
      </c>
      <c r="E10" s="23">
        <f t="shared" ref="E10:E21" si="0">C10*B10</f>
        <v>0</v>
      </c>
      <c r="F10" s="24">
        <f t="shared" ref="F10:F21" si="1">D10*B10</f>
        <v>16</v>
      </c>
      <c r="H10" s="22" t="s">
        <v>41</v>
      </c>
      <c r="I10" s="45">
        <v>1</v>
      </c>
      <c r="J10" s="45">
        <v>3</v>
      </c>
      <c r="K10" s="45">
        <v>3</v>
      </c>
      <c r="L10" s="45">
        <v>1</v>
      </c>
    </row>
    <row r="11" spans="1:14" s="2" customFormat="1" ht="15.75" x14ac:dyDescent="0.25">
      <c r="A11" s="28" t="s">
        <v>1</v>
      </c>
      <c r="B11" s="6">
        <v>4</v>
      </c>
      <c r="C11" s="6">
        <v>1</v>
      </c>
      <c r="D11" s="6">
        <v>8</v>
      </c>
      <c r="E11" s="23">
        <f t="shared" si="0"/>
        <v>4</v>
      </c>
      <c r="F11" s="24">
        <f t="shared" si="1"/>
        <v>32</v>
      </c>
      <c r="H11" s="22" t="s">
        <v>37</v>
      </c>
      <c r="I11" s="36">
        <f>I10*I9</f>
        <v>30</v>
      </c>
      <c r="J11" s="36">
        <f t="shared" ref="J11:L11" si="2">J10*J9</f>
        <v>180</v>
      </c>
      <c r="K11" s="36">
        <f t="shared" si="2"/>
        <v>180</v>
      </c>
      <c r="L11" s="37">
        <f t="shared" si="2"/>
        <v>110</v>
      </c>
    </row>
    <row r="12" spans="1:14" s="2" customFormat="1" ht="15.75" x14ac:dyDescent="0.25">
      <c r="A12" s="28" t="s">
        <v>2</v>
      </c>
      <c r="B12" s="6">
        <v>1.5</v>
      </c>
      <c r="C12" s="6"/>
      <c r="D12" s="6">
        <v>8</v>
      </c>
      <c r="E12" s="23">
        <f t="shared" si="0"/>
        <v>0</v>
      </c>
      <c r="F12" s="24">
        <f t="shared" si="1"/>
        <v>12</v>
      </c>
      <c r="H12" s="22"/>
      <c r="I12" s="36"/>
      <c r="J12" s="36"/>
      <c r="K12" s="36"/>
      <c r="L12" s="37"/>
    </row>
    <row r="13" spans="1:14" s="2" customFormat="1" ht="15.75" x14ac:dyDescent="0.25">
      <c r="A13" s="28" t="s">
        <v>10</v>
      </c>
      <c r="B13" s="6">
        <v>1</v>
      </c>
      <c r="C13" s="6">
        <v>4</v>
      </c>
      <c r="D13" s="6"/>
      <c r="E13" s="23">
        <f t="shared" si="0"/>
        <v>4</v>
      </c>
      <c r="F13" s="24">
        <f t="shared" si="1"/>
        <v>0</v>
      </c>
      <c r="H13" s="22" t="s">
        <v>43</v>
      </c>
      <c r="I13" s="45">
        <v>240</v>
      </c>
      <c r="J13" s="45">
        <v>240</v>
      </c>
      <c r="K13" s="45">
        <v>240</v>
      </c>
      <c r="L13" s="45">
        <v>240</v>
      </c>
      <c r="N13" s="2" t="s">
        <v>52</v>
      </c>
    </row>
    <row r="14" spans="1:14" s="2" customFormat="1" ht="15.75" x14ac:dyDescent="0.25">
      <c r="A14" s="28" t="s">
        <v>3</v>
      </c>
      <c r="B14" s="6">
        <v>0.2</v>
      </c>
      <c r="C14" s="6">
        <v>10</v>
      </c>
      <c r="D14" s="6">
        <v>10</v>
      </c>
      <c r="E14" s="23">
        <f t="shared" si="0"/>
        <v>2</v>
      </c>
      <c r="F14" s="24">
        <f t="shared" si="1"/>
        <v>2</v>
      </c>
      <c r="H14" s="22" t="s">
        <v>48</v>
      </c>
      <c r="I14" s="46">
        <v>0</v>
      </c>
      <c r="J14" s="46">
        <v>0.4</v>
      </c>
      <c r="K14" s="46">
        <v>0</v>
      </c>
      <c r="L14" s="46">
        <v>0</v>
      </c>
      <c r="N14" s="2" t="s">
        <v>53</v>
      </c>
    </row>
    <row r="15" spans="1:14" s="2" customFormat="1" ht="15.75" x14ac:dyDescent="0.25">
      <c r="A15" s="28" t="s">
        <v>4</v>
      </c>
      <c r="B15" s="6">
        <v>1</v>
      </c>
      <c r="C15" s="6">
        <v>3</v>
      </c>
      <c r="D15" s="6">
        <v>3</v>
      </c>
      <c r="E15" s="23">
        <f t="shared" si="0"/>
        <v>3</v>
      </c>
      <c r="F15" s="24">
        <f t="shared" si="1"/>
        <v>3</v>
      </c>
      <c r="H15" s="22" t="s">
        <v>49</v>
      </c>
      <c r="I15" s="36">
        <f>I14*I13</f>
        <v>0</v>
      </c>
      <c r="J15" s="36">
        <f t="shared" ref="J15:L15" si="3">J14*J13</f>
        <v>96</v>
      </c>
      <c r="K15" s="36">
        <f t="shared" si="3"/>
        <v>0</v>
      </c>
      <c r="L15" s="37">
        <f t="shared" si="3"/>
        <v>0</v>
      </c>
    </row>
    <row r="16" spans="1:14" s="2" customFormat="1" ht="15.75" x14ac:dyDescent="0.25">
      <c r="A16" s="28" t="s">
        <v>5</v>
      </c>
      <c r="B16" s="6">
        <v>0.5</v>
      </c>
      <c r="C16" s="6">
        <v>8</v>
      </c>
      <c r="D16" s="6">
        <v>8</v>
      </c>
      <c r="E16" s="23">
        <f t="shared" si="0"/>
        <v>4</v>
      </c>
      <c r="F16" s="24">
        <f t="shared" si="1"/>
        <v>4</v>
      </c>
      <c r="H16" s="22" t="s">
        <v>38</v>
      </c>
      <c r="I16" s="36">
        <f>I11-I15</f>
        <v>30</v>
      </c>
      <c r="J16" s="36">
        <f t="shared" ref="J16:L16" si="4">J11-J15</f>
        <v>84</v>
      </c>
      <c r="K16" s="36">
        <f t="shared" si="4"/>
        <v>180</v>
      </c>
      <c r="L16" s="37">
        <f t="shared" si="4"/>
        <v>110</v>
      </c>
      <c r="N16" s="2" t="s">
        <v>54</v>
      </c>
    </row>
    <row r="17" spans="1:14" s="2" customFormat="1" ht="15.75" x14ac:dyDescent="0.25">
      <c r="A17" s="28" t="s">
        <v>7</v>
      </c>
      <c r="B17" s="6">
        <v>1</v>
      </c>
      <c r="C17" s="6"/>
      <c r="D17" s="6">
        <v>8</v>
      </c>
      <c r="E17" s="23">
        <f t="shared" si="0"/>
        <v>0</v>
      </c>
      <c r="F17" s="24">
        <f t="shared" si="1"/>
        <v>8</v>
      </c>
      <c r="H17" s="22" t="s">
        <v>39</v>
      </c>
      <c r="I17" s="36">
        <f>I16/I10</f>
        <v>30</v>
      </c>
      <c r="J17" s="36">
        <f t="shared" ref="J17:L17" si="5">J16/J10</f>
        <v>28</v>
      </c>
      <c r="K17" s="36">
        <f t="shared" si="5"/>
        <v>60</v>
      </c>
      <c r="L17" s="37">
        <f t="shared" si="5"/>
        <v>110</v>
      </c>
      <c r="N17" s="2" t="s">
        <v>55</v>
      </c>
    </row>
    <row r="18" spans="1:14" s="2" customFormat="1" ht="15.75" x14ac:dyDescent="0.25">
      <c r="A18" s="28" t="s">
        <v>9</v>
      </c>
      <c r="B18" s="6">
        <v>6</v>
      </c>
      <c r="C18" s="6">
        <v>0.25</v>
      </c>
      <c r="D18" s="6">
        <v>0.1</v>
      </c>
      <c r="E18" s="23">
        <f t="shared" si="0"/>
        <v>1.5</v>
      </c>
      <c r="F18" s="24">
        <f t="shared" si="1"/>
        <v>0.60000000000000009</v>
      </c>
      <c r="H18" s="22"/>
      <c r="I18" s="36"/>
      <c r="J18" s="36"/>
      <c r="K18" s="36"/>
      <c r="L18" s="37"/>
    </row>
    <row r="19" spans="1:14" s="2" customFormat="1" ht="15.75" x14ac:dyDescent="0.25">
      <c r="A19" s="28" t="s">
        <v>19</v>
      </c>
      <c r="B19" s="6">
        <v>1</v>
      </c>
      <c r="C19" s="6">
        <v>2</v>
      </c>
      <c r="D19" s="6">
        <v>2</v>
      </c>
      <c r="E19" s="23">
        <f t="shared" si="0"/>
        <v>2</v>
      </c>
      <c r="F19" s="24">
        <f t="shared" si="1"/>
        <v>2</v>
      </c>
      <c r="H19" s="22" t="s">
        <v>40</v>
      </c>
      <c r="I19" s="47">
        <v>5</v>
      </c>
      <c r="J19" s="47">
        <v>5</v>
      </c>
      <c r="K19" s="47">
        <v>5</v>
      </c>
      <c r="L19" s="47">
        <v>7</v>
      </c>
      <c r="N19" s="2" t="s">
        <v>56</v>
      </c>
    </row>
    <row r="20" spans="1:14" s="2" customFormat="1" ht="15.75" x14ac:dyDescent="0.25">
      <c r="A20" s="28" t="s">
        <v>23</v>
      </c>
      <c r="B20" s="6"/>
      <c r="C20" s="6"/>
      <c r="D20" s="6"/>
      <c r="E20" s="23">
        <f t="shared" si="0"/>
        <v>0</v>
      </c>
      <c r="F20" s="24">
        <f t="shared" si="1"/>
        <v>0</v>
      </c>
      <c r="H20" s="22" t="s">
        <v>44</v>
      </c>
      <c r="I20" s="43">
        <f>I17/I19</f>
        <v>6</v>
      </c>
      <c r="J20" s="43">
        <f t="shared" ref="J20:L20" si="6">J17/J19</f>
        <v>5.6</v>
      </c>
      <c r="K20" s="43">
        <f t="shared" si="6"/>
        <v>12</v>
      </c>
      <c r="L20" s="44">
        <f t="shared" si="6"/>
        <v>15.714285714285714</v>
      </c>
      <c r="N20" s="2" t="s">
        <v>57</v>
      </c>
    </row>
    <row r="21" spans="1:14" s="2" customFormat="1" ht="15.75" x14ac:dyDescent="0.25">
      <c r="A21" s="28" t="s">
        <v>23</v>
      </c>
      <c r="B21" s="6"/>
      <c r="C21" s="6"/>
      <c r="D21" s="6"/>
      <c r="E21" s="5">
        <f t="shared" si="0"/>
        <v>0</v>
      </c>
      <c r="F21" s="29">
        <f t="shared" si="1"/>
        <v>0</v>
      </c>
      <c r="H21" s="22" t="s">
        <v>42</v>
      </c>
      <c r="I21" s="47">
        <v>18</v>
      </c>
      <c r="J21" s="47">
        <v>18</v>
      </c>
      <c r="K21" s="47">
        <v>18</v>
      </c>
      <c r="L21" s="47">
        <v>22</v>
      </c>
      <c r="N21" s="2" t="s">
        <v>58</v>
      </c>
    </row>
    <row r="22" spans="1:14" s="2" customFormat="1" ht="15.75" x14ac:dyDescent="0.25">
      <c r="A22" s="22"/>
      <c r="B22" s="23"/>
      <c r="C22" s="23"/>
      <c r="D22" s="23"/>
      <c r="E22" s="12">
        <f>SUM(E9:E21)</f>
        <v>50.5</v>
      </c>
      <c r="F22" s="30">
        <f>SUM(F9:F21)</f>
        <v>109.6</v>
      </c>
      <c r="H22" s="22" t="s">
        <v>45</v>
      </c>
      <c r="I22" s="36"/>
      <c r="J22" s="36"/>
      <c r="K22" s="36"/>
      <c r="L22" s="37"/>
    </row>
    <row r="23" spans="1:14" s="2" customFormat="1" ht="15.75" x14ac:dyDescent="0.25">
      <c r="A23" s="28" t="s">
        <v>32</v>
      </c>
      <c r="B23" s="23"/>
      <c r="C23" s="23"/>
      <c r="D23" s="23"/>
      <c r="E23" s="23"/>
      <c r="F23" s="24"/>
      <c r="H23" s="22" t="s">
        <v>46</v>
      </c>
      <c r="I23" s="38">
        <f>I21*I20</f>
        <v>108</v>
      </c>
      <c r="J23" s="38">
        <f t="shared" ref="J23:L23" si="7">J21*J20</f>
        <v>100.8</v>
      </c>
      <c r="K23" s="38">
        <f t="shared" si="7"/>
        <v>216</v>
      </c>
      <c r="L23" s="39">
        <f t="shared" si="7"/>
        <v>345.71428571428572</v>
      </c>
      <c r="N23" s="2" t="s">
        <v>59</v>
      </c>
    </row>
    <row r="24" spans="1:14" s="2" customFormat="1" ht="15.75" x14ac:dyDescent="0.25">
      <c r="A24" s="28" t="s">
        <v>8</v>
      </c>
      <c r="B24" s="6">
        <v>80</v>
      </c>
      <c r="C24" s="6">
        <v>0.1</v>
      </c>
      <c r="D24" s="6"/>
      <c r="E24" s="23">
        <f t="shared" ref="E24:E27" si="8">C24*B24*1.2</f>
        <v>9.6</v>
      </c>
      <c r="F24" s="24">
        <f t="shared" ref="F24:F27" si="9">D24*C24*1.2</f>
        <v>0</v>
      </c>
      <c r="H24" s="40" t="s">
        <v>47</v>
      </c>
      <c r="I24" s="41">
        <f>I20*15</f>
        <v>90</v>
      </c>
      <c r="J24" s="41">
        <f t="shared" ref="J24:L24" si="10">J20*15</f>
        <v>84</v>
      </c>
      <c r="K24" s="41">
        <f t="shared" si="10"/>
        <v>180</v>
      </c>
      <c r="L24" s="42">
        <f t="shared" si="10"/>
        <v>235.71428571428569</v>
      </c>
      <c r="N24" s="2" t="s">
        <v>59</v>
      </c>
    </row>
    <row r="25" spans="1:14" s="2" customFormat="1" ht="15.75" x14ac:dyDescent="0.25">
      <c r="A25" s="28" t="s">
        <v>20</v>
      </c>
      <c r="B25" s="6"/>
      <c r="C25" s="6"/>
      <c r="D25" s="6"/>
      <c r="E25" s="23">
        <f t="shared" si="8"/>
        <v>0</v>
      </c>
      <c r="F25" s="24">
        <f t="shared" si="9"/>
        <v>0</v>
      </c>
    </row>
    <row r="26" spans="1:14" s="2" customFormat="1" ht="15.75" x14ac:dyDescent="0.25">
      <c r="A26" s="28" t="s">
        <v>23</v>
      </c>
      <c r="B26" s="6"/>
      <c r="C26" s="6"/>
      <c r="D26" s="6"/>
      <c r="E26" s="23">
        <f t="shared" si="8"/>
        <v>0</v>
      </c>
      <c r="F26" s="24">
        <f t="shared" si="9"/>
        <v>0</v>
      </c>
      <c r="I26" s="18"/>
    </row>
    <row r="27" spans="1:14" s="2" customFormat="1" ht="15.75" x14ac:dyDescent="0.25">
      <c r="A27" s="28" t="s">
        <v>23</v>
      </c>
      <c r="B27" s="6"/>
      <c r="C27" s="6"/>
      <c r="D27" s="6"/>
      <c r="E27" s="5">
        <f t="shared" si="8"/>
        <v>0</v>
      </c>
      <c r="F27" s="29">
        <f t="shared" si="9"/>
        <v>0</v>
      </c>
    </row>
    <row r="28" spans="1:14" s="2" customFormat="1" ht="15.75" x14ac:dyDescent="0.25">
      <c r="A28" s="22"/>
      <c r="B28" s="23"/>
      <c r="C28" s="23"/>
      <c r="D28" s="23"/>
      <c r="E28" s="12">
        <f>SUM(E24:E27)</f>
        <v>9.6</v>
      </c>
      <c r="F28" s="30">
        <f>SUM(F24:F27)</f>
        <v>0</v>
      </c>
    </row>
    <row r="29" spans="1:14" s="2" customFormat="1" ht="15.75" x14ac:dyDescent="0.25">
      <c r="A29" s="22"/>
      <c r="B29" s="23"/>
      <c r="C29" s="23"/>
      <c r="D29" s="23"/>
      <c r="E29" s="23"/>
      <c r="F29" s="24"/>
    </row>
    <row r="30" spans="1:14" s="2" customFormat="1" ht="15.75" x14ac:dyDescent="0.25">
      <c r="A30" s="31" t="s">
        <v>26</v>
      </c>
      <c r="B30" s="5"/>
      <c r="C30" s="5"/>
      <c r="D30" s="5"/>
      <c r="E30" s="32">
        <f>E28+E22</f>
        <v>60.1</v>
      </c>
      <c r="F30" s="33">
        <f>F28+F22</f>
        <v>109.6</v>
      </c>
    </row>
    <row r="31" spans="1:14" s="2" customFormat="1" ht="15.75" x14ac:dyDescent="0.25">
      <c r="A31" s="3"/>
      <c r="E31" s="3"/>
      <c r="F31" s="3"/>
    </row>
    <row r="32" spans="1:14" s="2" customFormat="1" ht="15.75" x14ac:dyDescent="0.25">
      <c r="A32" s="2" t="s">
        <v>22</v>
      </c>
    </row>
    <row r="33" spans="1:7" s="2" customFormat="1" ht="15.75" x14ac:dyDescent="0.25">
      <c r="A33" s="2" t="s">
        <v>24</v>
      </c>
    </row>
    <row r="34" spans="1:7" s="2" customFormat="1" ht="15.75" x14ac:dyDescent="0.25"/>
    <row r="35" spans="1:7" s="2" customFormat="1" ht="15.75" x14ac:dyDescent="0.25">
      <c r="A35" s="2" t="s">
        <v>21</v>
      </c>
      <c r="D35" s="16">
        <v>5</v>
      </c>
    </row>
    <row r="36" spans="1:7" s="2" customFormat="1" ht="15.75" x14ac:dyDescent="0.25">
      <c r="A36" s="2" t="s">
        <v>36</v>
      </c>
    </row>
    <row r="37" spans="1:7" s="2" customFormat="1" ht="15.75" x14ac:dyDescent="0.25">
      <c r="A37" s="2" t="s">
        <v>35</v>
      </c>
    </row>
    <row r="38" spans="1:7" s="3" customFormat="1" ht="15.75" x14ac:dyDescent="0.25">
      <c r="A38" s="8" t="s">
        <v>27</v>
      </c>
      <c r="B38" s="9"/>
      <c r="C38" s="9"/>
      <c r="D38" s="9"/>
      <c r="E38" s="15">
        <f>E30/D35</f>
        <v>12.02</v>
      </c>
      <c r="F38" s="10">
        <f>F30/D35</f>
        <v>21.919999999999998</v>
      </c>
      <c r="G38" s="10"/>
    </row>
    <row r="39" spans="1:7" s="3" customFormat="1" ht="15.75" x14ac:dyDescent="0.25">
      <c r="A39" s="12"/>
      <c r="B39" s="12"/>
      <c r="C39" s="12"/>
      <c r="D39" s="12"/>
      <c r="E39" s="13"/>
      <c r="F39" s="13"/>
      <c r="G39" s="13"/>
    </row>
    <row r="40" spans="1:7" s="2" customFormat="1" ht="15.75" x14ac:dyDescent="0.25">
      <c r="A40" s="2" t="s">
        <v>28</v>
      </c>
      <c r="D40" s="6">
        <v>18</v>
      </c>
      <c r="E40" s="4"/>
      <c r="F40" s="4"/>
      <c r="G40" s="4"/>
    </row>
    <row r="41" spans="1:7" s="2" customFormat="1" ht="15.75" x14ac:dyDescent="0.25">
      <c r="E41" s="4"/>
      <c r="F41" s="4"/>
      <c r="G41" s="4"/>
    </row>
    <row r="42" spans="1:7" s="2" customFormat="1" ht="15.75" x14ac:dyDescent="0.25">
      <c r="A42" s="2" t="s">
        <v>25</v>
      </c>
      <c r="E42" s="17">
        <f>E38*D40</f>
        <v>216.35999999999999</v>
      </c>
      <c r="F42" s="7">
        <f>F38*D40</f>
        <v>394.55999999999995</v>
      </c>
      <c r="G42" s="4"/>
    </row>
    <row r="43" spans="1:7" s="2" customFormat="1" ht="15.75" x14ac:dyDescent="0.25">
      <c r="A43" s="3"/>
    </row>
  </sheetData>
  <pageMargins left="0.7" right="0.7" top="0.75" bottom="0.75" header="0.3" footer="0.3"/>
  <pageSetup scale="56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2016-04-29T16:26:19Z</cp:lastPrinted>
  <dcterms:created xsi:type="dcterms:W3CDTF">2015-11-21T19:52:42Z</dcterms:created>
  <dcterms:modified xsi:type="dcterms:W3CDTF">2018-01-24T15:39:45Z</dcterms:modified>
</cp:coreProperties>
</file>